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sres Wondem\FQ18152 Faregates\Amendment 03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6" i="1" l="1"/>
  <c r="A154" i="1"/>
  <c r="A152" i="1"/>
  <c r="B150" i="1"/>
  <c r="A150" i="1"/>
  <c r="A149" i="1"/>
  <c r="B147" i="1"/>
  <c r="A147" i="1"/>
  <c r="A146" i="1"/>
  <c r="D140" i="1"/>
  <c r="D139" i="1"/>
  <c r="C137" i="1"/>
  <c r="C136" i="1"/>
  <c r="B136" i="1"/>
  <c r="B137" i="1" s="1"/>
  <c r="D137" i="1" s="1"/>
  <c r="C134" i="1"/>
  <c r="C133" i="1"/>
  <c r="B133" i="1"/>
  <c r="D133" i="1" s="1"/>
  <c r="C131" i="1"/>
  <c r="C130" i="1"/>
  <c r="B130" i="1"/>
  <c r="B131" i="1" s="1"/>
  <c r="C128" i="1"/>
  <c r="B127" i="1"/>
  <c r="D122" i="1"/>
  <c r="D121" i="1"/>
  <c r="B118" i="1"/>
  <c r="B119" i="1" s="1"/>
  <c r="D119" i="1" s="1"/>
  <c r="B115" i="1"/>
  <c r="B116" i="1" s="1"/>
  <c r="D116" i="1" s="1"/>
  <c r="B112" i="1"/>
  <c r="B113" i="1" s="1"/>
  <c r="D113" i="1" s="1"/>
  <c r="B109" i="1"/>
  <c r="B110" i="1" s="1"/>
  <c r="D110" i="1" s="1"/>
  <c r="D105" i="1"/>
  <c r="D104" i="1"/>
  <c r="C102" i="1"/>
  <c r="C101" i="1"/>
  <c r="B101" i="1"/>
  <c r="B102" i="1" s="1"/>
  <c r="D102" i="1" s="1"/>
  <c r="B98" i="1"/>
  <c r="D98" i="1" s="1"/>
  <c r="B95" i="1"/>
  <c r="D95" i="1" s="1"/>
  <c r="B93" i="1"/>
  <c r="D93" i="1" s="1"/>
  <c r="C92" i="1"/>
  <c r="C127" i="1" s="1"/>
  <c r="B92" i="1"/>
  <c r="D86" i="1"/>
  <c r="D69" i="1"/>
  <c r="D68" i="1"/>
  <c r="B68" i="1"/>
  <c r="B67" i="1"/>
  <c r="D67" i="1" s="1"/>
  <c r="B66" i="1"/>
  <c r="D66" i="1" s="1"/>
  <c r="B65" i="1"/>
  <c r="D65" i="1" s="1"/>
  <c r="B64" i="1"/>
  <c r="D64" i="1" s="1"/>
  <c r="D61" i="1"/>
  <c r="D59" i="1"/>
  <c r="B52" i="1"/>
  <c r="D52" i="1" s="1"/>
  <c r="B49" i="1"/>
  <c r="D49" i="1" s="1"/>
  <c r="B46" i="1"/>
  <c r="D46" i="1" s="1"/>
  <c r="D43" i="1"/>
  <c r="B43" i="1"/>
  <c r="B44" i="1" s="1"/>
  <c r="D44" i="1" s="1"/>
  <c r="B36" i="1"/>
  <c r="B37" i="1" s="1"/>
  <c r="D37" i="1" s="1"/>
  <c r="D33" i="1"/>
  <c r="B33" i="1"/>
  <c r="B34" i="1" s="1"/>
  <c r="D34" i="1" s="1"/>
  <c r="B30" i="1"/>
  <c r="B31" i="1" s="1"/>
  <c r="D31" i="1" s="1"/>
  <c r="B27" i="1"/>
  <c r="B38" i="1" s="1"/>
  <c r="D22" i="1"/>
  <c r="D13" i="1"/>
  <c r="D127" i="1" l="1"/>
  <c r="D27" i="1"/>
  <c r="D101" i="1"/>
  <c r="D131" i="1"/>
  <c r="D92" i="1"/>
  <c r="B47" i="1"/>
  <c r="D47" i="1" s="1"/>
  <c r="B50" i="1"/>
  <c r="D50" i="1" s="1"/>
  <c r="B53" i="1"/>
  <c r="D53" i="1" s="1"/>
  <c r="D56" i="1" s="1"/>
  <c r="D88" i="1" s="1"/>
  <c r="B96" i="1"/>
  <c r="D96" i="1" s="1"/>
  <c r="D130" i="1"/>
  <c r="D71" i="1"/>
  <c r="B99" i="1"/>
  <c r="D99" i="1" s="1"/>
  <c r="D106" i="1" s="1"/>
  <c r="D30" i="1"/>
  <c r="D36" i="1"/>
  <c r="B103" i="1"/>
  <c r="D136" i="1"/>
  <c r="B120" i="1"/>
  <c r="B28" i="1"/>
  <c r="D28" i="1" s="1"/>
  <c r="D40" i="1" s="1"/>
  <c r="B128" i="1"/>
  <c r="D128" i="1" s="1"/>
  <c r="B134" i="1"/>
  <c r="D134" i="1" s="1"/>
  <c r="B138" i="1"/>
  <c r="D109" i="1"/>
  <c r="D112" i="1"/>
  <c r="D115" i="1"/>
  <c r="D118" i="1"/>
  <c r="D142" i="1" l="1"/>
  <c r="B54" i="1"/>
  <c r="D174" i="1"/>
  <c r="D176" i="1" s="1"/>
  <c r="D124" i="1"/>
</calcChain>
</file>

<file path=xl/sharedStrings.xml><?xml version="1.0" encoding="utf-8"?>
<sst xmlns="http://schemas.openxmlformats.org/spreadsheetml/2006/main" count="133" uniqueCount="62">
  <si>
    <t>QTY</t>
  </si>
  <si>
    <t>Unit Costs</t>
  </si>
  <si>
    <t>Total</t>
  </si>
  <si>
    <t xml:space="preserve">Mobilization </t>
  </si>
  <si>
    <t xml:space="preserve">Design Review </t>
  </si>
  <si>
    <t>CDR</t>
  </si>
  <si>
    <t>LS</t>
  </si>
  <si>
    <t>PDR</t>
  </si>
  <si>
    <t>FDR</t>
  </si>
  <si>
    <t xml:space="preserve">Deployment Planning </t>
  </si>
  <si>
    <t xml:space="preserve">Design Review Total </t>
  </si>
  <si>
    <t xml:space="preserve">Testing </t>
  </si>
  <si>
    <t xml:space="preserve">Factory Acceptance Testing </t>
  </si>
  <si>
    <t>Environmental Testing</t>
  </si>
  <si>
    <t>Functional Testing</t>
  </si>
  <si>
    <t>System Integration Testing</t>
  </si>
  <si>
    <t>Revenue Service Testing</t>
  </si>
  <si>
    <t xml:space="preserve">Testing Total </t>
  </si>
  <si>
    <t>Training</t>
  </si>
  <si>
    <t>Base System Faregates (Installed)</t>
  </si>
  <si>
    <t>ADA Faregate</t>
  </si>
  <si>
    <t xml:space="preserve">Installation </t>
  </si>
  <si>
    <t>ADA End</t>
  </si>
  <si>
    <t>Standard</t>
  </si>
  <si>
    <t>Standard End</t>
  </si>
  <si>
    <t xml:space="preserve"> </t>
  </si>
  <si>
    <t xml:space="preserve">Total Installed Faregates </t>
  </si>
  <si>
    <t xml:space="preserve">WMATA Training Lab and Other Facilities </t>
  </si>
  <si>
    <t>Portable Station Manager Tablets Configured for Operation</t>
  </si>
  <si>
    <t xml:space="preserve">Station Terminals </t>
  </si>
  <si>
    <t>Faregate (Spares)</t>
  </si>
  <si>
    <t>ADA</t>
  </si>
  <si>
    <t>Portable Station Manager Tablets</t>
  </si>
  <si>
    <t>Total Spare Devices</t>
  </si>
  <si>
    <t>Warranty</t>
  </si>
  <si>
    <t xml:space="preserve">90 day Faregate Maintenance </t>
  </si>
  <si>
    <t>1 Year Parts Maintenance/Replacement</t>
  </si>
  <si>
    <t xml:space="preserve">Base Warranty Total </t>
  </si>
  <si>
    <t xml:space="preserve">Spare Parts </t>
  </si>
  <si>
    <t xml:space="preserve">Software Maintenance </t>
  </si>
  <si>
    <t xml:space="preserve">   3 Year Base Agreement </t>
  </si>
  <si>
    <t xml:space="preserve">   3 Year Banked Hours 2000 hrs</t>
  </si>
  <si>
    <t xml:space="preserve">TOTAL </t>
  </si>
  <si>
    <t>Contract Options</t>
  </si>
  <si>
    <t>Silver Line Faregates (Installed)</t>
  </si>
  <si>
    <t xml:space="preserve">Portable Devices </t>
  </si>
  <si>
    <t xml:space="preserve">Total SL Installed Faregates </t>
  </si>
  <si>
    <t>Purple Line Faregates (Installed)</t>
  </si>
  <si>
    <t xml:space="preserve">Total PL Installed Faregates </t>
  </si>
  <si>
    <t>Potomac Yards</t>
  </si>
  <si>
    <t xml:space="preserve">Total PY Installed Faregates </t>
  </si>
  <si>
    <t xml:space="preserve">Extended  Maintenance </t>
  </si>
  <si>
    <t xml:space="preserve">TOTAL Extended Maintenance </t>
  </si>
  <si>
    <t xml:space="preserve">Extended Parts Warranty </t>
  </si>
  <si>
    <t>Extended Warranty on Parts (Option Year 1)</t>
  </si>
  <si>
    <t>Extended Warranty on Parts (Option Year 2)</t>
  </si>
  <si>
    <t>Extended Warranty on Parts (Option Year 3)</t>
  </si>
  <si>
    <t>Extended Warranty on Parts (Option Year 4)</t>
  </si>
  <si>
    <t xml:space="preserve">TOTAL Extended Warranty </t>
  </si>
  <si>
    <t xml:space="preserve">TOTAL Options </t>
  </si>
  <si>
    <t xml:space="preserve">TOTAL with Options </t>
  </si>
  <si>
    <r>
      <t xml:space="preserve">Amendment 3 Appendix E  </t>
    </r>
    <r>
      <rPr>
        <b/>
        <sz val="20"/>
        <color theme="1"/>
        <rFont val="Calibri"/>
        <family val="2"/>
        <scheme val="minor"/>
      </rPr>
      <t>Price Schedule (Revised and updated)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</si>
</sst>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left" vertical="top"/>
    </xf>
    <xf numFmtId="44" fontId="2" fillId="0" borderId="1" xfId="0" applyNumberFormat="1" applyFont="1" applyBorder="1"/>
    <xf numFmtId="0" fontId="2" fillId="0" borderId="1" xfId="0" applyFont="1" applyBorder="1" applyAlignment="1">
      <alignment horizontal="left" indent="1"/>
    </xf>
    <xf numFmtId="44" fontId="1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left" vertical="center"/>
    </xf>
    <xf numFmtId="44" fontId="1" fillId="0" borderId="1" xfId="0" applyNumberFormat="1" applyFont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aregate%20Solicitation\Faregate%20Solicitation\Faregate%20Acquisition%20Price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sts "/>
      <sheetName val="Mobilization "/>
      <sheetName val="Design Review"/>
      <sheetName val="Testing"/>
      <sheetName val="Training "/>
      <sheetName val=" Faregate Deployment Costs"/>
      <sheetName val="Faregates Total Unit Cost"/>
      <sheetName val="Warranty"/>
      <sheetName val="Spare P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>
            <v>3</v>
          </cell>
        </row>
        <row r="7">
          <cell r="D7">
            <v>6</v>
          </cell>
        </row>
        <row r="8">
          <cell r="D8">
            <v>3</v>
          </cell>
        </row>
        <row r="9">
          <cell r="D9">
            <v>2</v>
          </cell>
        </row>
        <row r="16">
          <cell r="D16">
            <v>128</v>
          </cell>
        </row>
        <row r="17">
          <cell r="D17">
            <v>155</v>
          </cell>
        </row>
        <row r="18">
          <cell r="D18">
            <v>578</v>
          </cell>
        </row>
        <row r="19">
          <cell r="D19">
            <v>289</v>
          </cell>
        </row>
        <row r="25">
          <cell r="D25">
            <v>6</v>
          </cell>
        </row>
        <row r="26">
          <cell r="D26">
            <v>6</v>
          </cell>
        </row>
        <row r="27">
          <cell r="D27">
            <v>25</v>
          </cell>
        </row>
        <row r="28">
          <cell r="D28">
            <v>6</v>
          </cell>
        </row>
        <row r="43">
          <cell r="D43">
            <v>2</v>
          </cell>
        </row>
        <row r="44">
          <cell r="D44">
            <v>1</v>
          </cell>
        </row>
        <row r="45">
          <cell r="D45">
            <v>5</v>
          </cell>
        </row>
        <row r="46">
          <cell r="D46">
            <v>1</v>
          </cell>
        </row>
        <row r="52">
          <cell r="D52">
            <v>3</v>
          </cell>
        </row>
        <row r="53">
          <cell r="D53">
            <v>3</v>
          </cell>
        </row>
        <row r="54">
          <cell r="D54">
            <v>8</v>
          </cell>
        </row>
        <row r="55">
          <cell r="D55">
            <v>4</v>
          </cell>
        </row>
        <row r="56">
          <cell r="D56">
            <v>30</v>
          </cell>
        </row>
      </sheetData>
      <sheetData sheetId="7" refreshError="1">
        <row r="48">
          <cell r="A48" t="str">
            <v>Software Maintenance Option Year 1</v>
          </cell>
        </row>
        <row r="53">
          <cell r="A53" t="str">
            <v>Software Maintenance Option Year 2</v>
          </cell>
        </row>
        <row r="54">
          <cell r="A54" t="str">
            <v>Software Engineer/Programmer Bank</v>
          </cell>
          <cell r="B54">
            <v>2000</v>
          </cell>
        </row>
        <row r="58">
          <cell r="A58" t="str">
            <v>Faregate Maintenance Option (3 Years)</v>
          </cell>
        </row>
        <row r="72">
          <cell r="A72" t="str">
            <v>Faregate Maintenance Option (Option Yr 4)</v>
          </cell>
        </row>
        <row r="74">
          <cell r="A74" t="str">
            <v>Faregate Maintenance Option (Option Yr 5)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abSelected="1" view="pageBreakPreview" zoomScale="60" zoomScaleNormal="100" workbookViewId="0">
      <selection activeCell="E1" sqref="E1"/>
    </sheetView>
  </sheetViews>
  <sheetFormatPr defaultColWidth="26.140625" defaultRowHeight="20.25" customHeight="1" x14ac:dyDescent="0.25"/>
  <cols>
    <col min="1" max="1" width="26.140625" style="3"/>
    <col min="2" max="2" width="26.140625" style="2"/>
    <col min="3" max="3" width="26.140625" style="3"/>
    <col min="4" max="4" width="26.140625" style="4"/>
    <col min="5" max="16384" width="26.140625" style="3"/>
  </cols>
  <sheetData>
    <row r="1" spans="1:9" ht="40.5" customHeight="1" x14ac:dyDescent="0.4">
      <c r="A1" s="25" t="s">
        <v>61</v>
      </c>
      <c r="B1" s="26"/>
      <c r="C1" s="26"/>
      <c r="D1" s="27"/>
    </row>
    <row r="3" spans="1:9" ht="20.25" customHeight="1" x14ac:dyDescent="0.25">
      <c r="B3" s="5" t="s">
        <v>0</v>
      </c>
      <c r="C3" s="1" t="s">
        <v>1</v>
      </c>
      <c r="D3" s="6" t="s">
        <v>2</v>
      </c>
    </row>
    <row r="5" spans="1:9" ht="20.25" customHeight="1" x14ac:dyDescent="0.25">
      <c r="A5" s="1" t="s">
        <v>3</v>
      </c>
      <c r="B5" s="5"/>
      <c r="C5" s="1"/>
      <c r="D5" s="7">
        <v>0</v>
      </c>
    </row>
    <row r="6" spans="1:9" ht="20.25" customHeight="1" x14ac:dyDescent="0.25">
      <c r="I6" s="8"/>
    </row>
    <row r="7" spans="1:9" ht="20.25" customHeight="1" x14ac:dyDescent="0.25">
      <c r="A7" s="1" t="s">
        <v>4</v>
      </c>
      <c r="C7" s="1"/>
    </row>
    <row r="8" spans="1:9" ht="20.25" customHeight="1" x14ac:dyDescent="0.25">
      <c r="A8" s="9" t="s">
        <v>5</v>
      </c>
      <c r="B8" s="2" t="s">
        <v>6</v>
      </c>
      <c r="C8" s="9"/>
      <c r="D8" s="7">
        <v>0</v>
      </c>
      <c r="I8" s="8"/>
    </row>
    <row r="9" spans="1:9" ht="20.25" customHeight="1" x14ac:dyDescent="0.25">
      <c r="A9" s="9" t="s">
        <v>7</v>
      </c>
      <c r="B9" s="2" t="s">
        <v>6</v>
      </c>
      <c r="C9" s="9"/>
      <c r="D9" s="7">
        <v>0</v>
      </c>
    </row>
    <row r="10" spans="1:9" ht="20.25" customHeight="1" x14ac:dyDescent="0.25">
      <c r="A10" s="9" t="s">
        <v>8</v>
      </c>
      <c r="B10" s="2" t="s">
        <v>6</v>
      </c>
      <c r="C10" s="9"/>
      <c r="D10" s="7">
        <v>0</v>
      </c>
      <c r="I10" s="8"/>
    </row>
    <row r="11" spans="1:9" ht="20.25" customHeight="1" x14ac:dyDescent="0.25">
      <c r="A11" s="9" t="s">
        <v>9</v>
      </c>
      <c r="B11" s="2" t="s">
        <v>6</v>
      </c>
      <c r="C11" s="9"/>
      <c r="D11" s="7">
        <v>0</v>
      </c>
    </row>
    <row r="12" spans="1:9" ht="20.25" customHeight="1" x14ac:dyDescent="0.25">
      <c r="I12" s="8"/>
    </row>
    <row r="13" spans="1:9" ht="20.25" customHeight="1" x14ac:dyDescent="0.25">
      <c r="A13" s="1" t="s">
        <v>10</v>
      </c>
      <c r="B13" s="5"/>
      <c r="C13" s="1"/>
      <c r="D13" s="10">
        <f>SUM(D8:D12)</f>
        <v>0</v>
      </c>
    </row>
    <row r="14" spans="1:9" ht="20.25" customHeight="1" x14ac:dyDescent="0.25">
      <c r="I14" s="8"/>
    </row>
    <row r="15" spans="1:9" ht="20.25" customHeight="1" x14ac:dyDescent="0.25">
      <c r="A15" s="1" t="s">
        <v>11</v>
      </c>
      <c r="B15" s="5"/>
      <c r="C15" s="1"/>
    </row>
    <row r="16" spans="1:9" ht="20.25" customHeight="1" x14ac:dyDescent="0.25">
      <c r="A16" s="9" t="s">
        <v>12</v>
      </c>
      <c r="B16" s="2" t="s">
        <v>6</v>
      </c>
      <c r="C16" s="9"/>
      <c r="D16" s="7">
        <v>0</v>
      </c>
      <c r="I16" s="8"/>
    </row>
    <row r="17" spans="1:9" ht="20.25" customHeight="1" x14ac:dyDescent="0.25">
      <c r="A17" s="9" t="s">
        <v>13</v>
      </c>
      <c r="B17" s="2" t="s">
        <v>6</v>
      </c>
      <c r="C17" s="9"/>
      <c r="D17" s="7">
        <v>0</v>
      </c>
    </row>
    <row r="18" spans="1:9" ht="20.25" customHeight="1" x14ac:dyDescent="0.25">
      <c r="A18" s="9" t="s">
        <v>14</v>
      </c>
      <c r="B18" s="2" t="s">
        <v>6</v>
      </c>
      <c r="C18" s="9"/>
      <c r="D18" s="7">
        <v>0</v>
      </c>
    </row>
    <row r="19" spans="1:9" ht="20.25" customHeight="1" x14ac:dyDescent="0.25">
      <c r="A19" s="9" t="s">
        <v>15</v>
      </c>
      <c r="B19" s="2" t="s">
        <v>6</v>
      </c>
      <c r="C19" s="9"/>
      <c r="D19" s="7">
        <v>0</v>
      </c>
    </row>
    <row r="20" spans="1:9" ht="20.25" customHeight="1" x14ac:dyDescent="0.25">
      <c r="A20" s="9" t="s">
        <v>16</v>
      </c>
      <c r="B20" s="2" t="s">
        <v>6</v>
      </c>
      <c r="C20" s="9"/>
      <c r="D20" s="7">
        <v>0</v>
      </c>
    </row>
    <row r="22" spans="1:9" ht="20.25" customHeight="1" x14ac:dyDescent="0.25">
      <c r="A22" s="1" t="s">
        <v>17</v>
      </c>
      <c r="B22" s="5"/>
      <c r="C22" s="1"/>
      <c r="D22" s="10">
        <f>SUM(D16:D21)</f>
        <v>0</v>
      </c>
    </row>
    <row r="23" spans="1:9" ht="20.25" customHeight="1" x14ac:dyDescent="0.25">
      <c r="A23" s="1"/>
      <c r="B23" s="5"/>
      <c r="C23" s="1"/>
      <c r="D23" s="11"/>
    </row>
    <row r="24" spans="1:9" ht="20.25" customHeight="1" x14ac:dyDescent="0.25">
      <c r="A24" s="1" t="s">
        <v>18</v>
      </c>
      <c r="B24" s="2" t="s">
        <v>6</v>
      </c>
      <c r="C24" s="1"/>
      <c r="D24" s="7">
        <v>0</v>
      </c>
    </row>
    <row r="26" spans="1:9" ht="20.25" customHeight="1" x14ac:dyDescent="0.25">
      <c r="A26" s="1" t="s">
        <v>19</v>
      </c>
      <c r="B26" s="5"/>
      <c r="C26" s="1"/>
    </row>
    <row r="27" spans="1:9" ht="20.25" customHeight="1" x14ac:dyDescent="0.25">
      <c r="A27" s="12" t="s">
        <v>20</v>
      </c>
      <c r="B27" s="13">
        <f>'[1]Faregates Total Unit Cost'!D16</f>
        <v>128</v>
      </c>
      <c r="C27" s="7">
        <v>0</v>
      </c>
      <c r="D27" s="11">
        <f>B27*C27</f>
        <v>0</v>
      </c>
      <c r="I27" s="8"/>
    </row>
    <row r="28" spans="1:9" ht="20.25" customHeight="1" x14ac:dyDescent="0.25">
      <c r="A28" s="12" t="s">
        <v>21</v>
      </c>
      <c r="B28" s="13">
        <f>B27</f>
        <v>128</v>
      </c>
      <c r="C28" s="7">
        <v>0</v>
      </c>
      <c r="D28" s="11">
        <f>B28*C28</f>
        <v>0</v>
      </c>
      <c r="I28" s="8"/>
    </row>
    <row r="29" spans="1:9" ht="20.25" customHeight="1" x14ac:dyDescent="0.25">
      <c r="A29" s="12"/>
      <c r="B29" s="14"/>
      <c r="C29" s="12"/>
      <c r="I29" s="8"/>
    </row>
    <row r="30" spans="1:9" ht="20.25" customHeight="1" x14ac:dyDescent="0.25">
      <c r="A30" s="12" t="s">
        <v>22</v>
      </c>
      <c r="B30" s="13">
        <f>'[1]Faregates Total Unit Cost'!D17</f>
        <v>155</v>
      </c>
      <c r="C30" s="7">
        <v>0</v>
      </c>
      <c r="D30" s="11">
        <f>B30*C30</f>
        <v>0</v>
      </c>
      <c r="I30" s="8"/>
    </row>
    <row r="31" spans="1:9" ht="20.25" customHeight="1" x14ac:dyDescent="0.25">
      <c r="A31" s="12" t="s">
        <v>21</v>
      </c>
      <c r="B31" s="13">
        <f>B30</f>
        <v>155</v>
      </c>
      <c r="C31" s="7">
        <v>0</v>
      </c>
      <c r="D31" s="11">
        <f>B31*C31</f>
        <v>0</v>
      </c>
    </row>
    <row r="32" spans="1:9" ht="20.25" customHeight="1" x14ac:dyDescent="0.25">
      <c r="A32" s="12"/>
      <c r="B32" s="14"/>
      <c r="C32" s="12"/>
      <c r="I32" s="8"/>
    </row>
    <row r="33" spans="1:4" ht="20.25" customHeight="1" x14ac:dyDescent="0.25">
      <c r="A33" s="12" t="s">
        <v>23</v>
      </c>
      <c r="B33" s="13">
        <f>'[1]Faregates Total Unit Cost'!D18</f>
        <v>578</v>
      </c>
      <c r="C33" s="7">
        <v>0</v>
      </c>
      <c r="D33" s="11">
        <f>B33*C33</f>
        <v>0</v>
      </c>
    </row>
    <row r="34" spans="1:4" ht="20.25" customHeight="1" x14ac:dyDescent="0.25">
      <c r="A34" s="12" t="s">
        <v>21</v>
      </c>
      <c r="B34" s="13">
        <f>B33</f>
        <v>578</v>
      </c>
      <c r="C34" s="7">
        <v>0</v>
      </c>
      <c r="D34" s="11">
        <f>B34*C34</f>
        <v>0</v>
      </c>
    </row>
    <row r="35" spans="1:4" ht="20.25" customHeight="1" x14ac:dyDescent="0.25">
      <c r="A35" s="12"/>
      <c r="B35" s="14"/>
      <c r="C35" s="12"/>
    </row>
    <row r="36" spans="1:4" ht="20.25" customHeight="1" x14ac:dyDescent="0.25">
      <c r="A36" s="12" t="s">
        <v>24</v>
      </c>
      <c r="B36" s="13">
        <f>'[1]Faregates Total Unit Cost'!D19</f>
        <v>289</v>
      </c>
      <c r="C36" s="7">
        <v>0</v>
      </c>
      <c r="D36" s="11">
        <f>B36*C36</f>
        <v>0</v>
      </c>
    </row>
    <row r="37" spans="1:4" ht="20.25" customHeight="1" x14ac:dyDescent="0.25">
      <c r="A37" s="12" t="s">
        <v>21</v>
      </c>
      <c r="B37" s="13">
        <f>B36</f>
        <v>289</v>
      </c>
      <c r="C37" s="7">
        <v>0</v>
      </c>
      <c r="D37" s="11">
        <f>B37*C37</f>
        <v>0</v>
      </c>
    </row>
    <row r="38" spans="1:4" ht="20.25" customHeight="1" x14ac:dyDescent="0.25">
      <c r="A38" s="15"/>
      <c r="B38" s="16">
        <f>B27+B30+B33+B36</f>
        <v>1150</v>
      </c>
    </row>
    <row r="39" spans="1:4" ht="20.25" customHeight="1" x14ac:dyDescent="0.25">
      <c r="A39" s="12"/>
      <c r="B39" s="14"/>
      <c r="C39" s="12"/>
      <c r="D39" s="4" t="s">
        <v>25</v>
      </c>
    </row>
    <row r="40" spans="1:4" ht="20.25" customHeight="1" x14ac:dyDescent="0.25">
      <c r="A40" s="1" t="s">
        <v>26</v>
      </c>
      <c r="D40" s="10">
        <f>D27+D28+D30+D31+D33+D34+D36+D37</f>
        <v>0</v>
      </c>
    </row>
    <row r="41" spans="1:4" ht="20.25" customHeight="1" x14ac:dyDescent="0.25">
      <c r="A41" s="1"/>
      <c r="D41" s="10"/>
    </row>
    <row r="42" spans="1:4" ht="20.25" customHeight="1" x14ac:dyDescent="0.25">
      <c r="A42" s="1" t="s">
        <v>27</v>
      </c>
      <c r="B42" s="5"/>
      <c r="C42" s="1"/>
    </row>
    <row r="43" spans="1:4" ht="20.25" customHeight="1" x14ac:dyDescent="0.25">
      <c r="A43" s="12" t="s">
        <v>20</v>
      </c>
      <c r="B43" s="13">
        <f>'[1]Faregates Total Unit Cost'!D6</f>
        <v>3</v>
      </c>
      <c r="C43" s="7">
        <v>0</v>
      </c>
      <c r="D43" s="11">
        <f>B43*C43</f>
        <v>0</v>
      </c>
    </row>
    <row r="44" spans="1:4" ht="20.25" customHeight="1" x14ac:dyDescent="0.25">
      <c r="A44" s="12" t="s">
        <v>21</v>
      </c>
      <c r="B44" s="13">
        <f>B43</f>
        <v>3</v>
      </c>
      <c r="C44" s="7">
        <v>0</v>
      </c>
      <c r="D44" s="11">
        <f>B44*C44</f>
        <v>0</v>
      </c>
    </row>
    <row r="45" spans="1:4" ht="20.25" customHeight="1" x14ac:dyDescent="0.25">
      <c r="A45" s="12"/>
      <c r="B45" s="14"/>
      <c r="C45" s="12"/>
    </row>
    <row r="46" spans="1:4" ht="20.25" customHeight="1" x14ac:dyDescent="0.25">
      <c r="A46" s="12" t="s">
        <v>22</v>
      </c>
      <c r="B46" s="13">
        <f>'[1]Faregates Total Unit Cost'!D7</f>
        <v>6</v>
      </c>
      <c r="C46" s="7">
        <v>0</v>
      </c>
      <c r="D46" s="11">
        <f>B46*C46</f>
        <v>0</v>
      </c>
    </row>
    <row r="47" spans="1:4" ht="20.25" customHeight="1" x14ac:dyDescent="0.25">
      <c r="A47" s="12" t="s">
        <v>21</v>
      </c>
      <c r="B47" s="13">
        <f>B46</f>
        <v>6</v>
      </c>
      <c r="C47" s="7">
        <v>0</v>
      </c>
      <c r="D47" s="11">
        <f>B47*C47</f>
        <v>0</v>
      </c>
    </row>
    <row r="48" spans="1:4" ht="20.25" customHeight="1" x14ac:dyDescent="0.25">
      <c r="A48" s="12"/>
      <c r="B48" s="14"/>
      <c r="C48" s="12"/>
    </row>
    <row r="49" spans="1:9" ht="20.25" customHeight="1" x14ac:dyDescent="0.25">
      <c r="A49" s="12" t="s">
        <v>23</v>
      </c>
      <c r="B49" s="13">
        <f>'[1]Faregates Total Unit Cost'!D8</f>
        <v>3</v>
      </c>
      <c r="C49" s="7">
        <v>0</v>
      </c>
      <c r="D49" s="11">
        <f>B49*C49</f>
        <v>0</v>
      </c>
    </row>
    <row r="50" spans="1:9" ht="20.25" customHeight="1" x14ac:dyDescent="0.25">
      <c r="A50" s="12" t="s">
        <v>21</v>
      </c>
      <c r="B50" s="13">
        <f>B49</f>
        <v>3</v>
      </c>
      <c r="C50" s="7">
        <v>0</v>
      </c>
      <c r="D50" s="11">
        <f>B50*C50</f>
        <v>0</v>
      </c>
    </row>
    <row r="51" spans="1:9" ht="20.25" customHeight="1" x14ac:dyDescent="0.25">
      <c r="A51" s="12"/>
      <c r="B51" s="14"/>
      <c r="C51" s="12"/>
    </row>
    <row r="52" spans="1:9" ht="20.25" customHeight="1" x14ac:dyDescent="0.25">
      <c r="A52" s="12" t="s">
        <v>24</v>
      </c>
      <c r="B52" s="13">
        <f>'[1]Faregates Total Unit Cost'!D9</f>
        <v>2</v>
      </c>
      <c r="C52" s="7">
        <v>0</v>
      </c>
      <c r="D52" s="11">
        <f>B52*C52</f>
        <v>0</v>
      </c>
    </row>
    <row r="53" spans="1:9" ht="20.25" customHeight="1" x14ac:dyDescent="0.25">
      <c r="A53" s="12" t="s">
        <v>21</v>
      </c>
      <c r="B53" s="13">
        <f>B52</f>
        <v>2</v>
      </c>
      <c r="C53" s="7">
        <v>0</v>
      </c>
      <c r="D53" s="11">
        <f>B53*C53</f>
        <v>0</v>
      </c>
    </row>
    <row r="54" spans="1:9" ht="20.25" customHeight="1" x14ac:dyDescent="0.25">
      <c r="A54" s="12"/>
      <c r="B54" s="13">
        <f>SUM(B43:B53)</f>
        <v>28</v>
      </c>
      <c r="C54" s="7"/>
      <c r="D54" s="11"/>
    </row>
    <row r="55" spans="1:9" ht="20.25" customHeight="1" x14ac:dyDescent="0.25">
      <c r="A55" s="15"/>
      <c r="B55" s="16"/>
    </row>
    <row r="56" spans="1:9" ht="20.25" customHeight="1" x14ac:dyDescent="0.25">
      <c r="A56" s="1" t="s">
        <v>26</v>
      </c>
      <c r="D56" s="10">
        <f>D43+D44+D46+D47+D49+D50+D52+D53</f>
        <v>0</v>
      </c>
    </row>
    <row r="57" spans="1:9" ht="20.25" customHeight="1" x14ac:dyDescent="0.25">
      <c r="A57" s="1"/>
      <c r="D57" s="10"/>
    </row>
    <row r="58" spans="1:9" ht="20.25" customHeight="1" x14ac:dyDescent="0.25">
      <c r="B58" s="5"/>
      <c r="C58" s="1"/>
    </row>
    <row r="59" spans="1:9" ht="20.25" customHeight="1" x14ac:dyDescent="0.25">
      <c r="A59" s="17" t="s">
        <v>28</v>
      </c>
      <c r="B59" s="18">
        <v>250</v>
      </c>
      <c r="C59" s="7">
        <v>0</v>
      </c>
      <c r="D59" s="10">
        <f>B59*C59</f>
        <v>0</v>
      </c>
      <c r="I59" s="8"/>
    </row>
    <row r="60" spans="1:9" ht="20.25" customHeight="1" x14ac:dyDescent="0.25">
      <c r="A60" s="17"/>
      <c r="B60" s="18"/>
      <c r="C60" s="19"/>
      <c r="D60" s="10"/>
    </row>
    <row r="61" spans="1:9" ht="20.25" customHeight="1" x14ac:dyDescent="0.25">
      <c r="A61" s="17" t="s">
        <v>29</v>
      </c>
      <c r="B61" s="18">
        <v>126</v>
      </c>
      <c r="C61" s="7">
        <v>0</v>
      </c>
      <c r="D61" s="10">
        <f>B61*C61</f>
        <v>0</v>
      </c>
    </row>
    <row r="63" spans="1:9" ht="20.25" customHeight="1" x14ac:dyDescent="0.25">
      <c r="A63" s="1" t="s">
        <v>30</v>
      </c>
      <c r="B63" s="5"/>
      <c r="C63" s="1"/>
    </row>
    <row r="64" spans="1:9" ht="20.25" customHeight="1" x14ac:dyDescent="0.25">
      <c r="A64" s="12" t="s">
        <v>31</v>
      </c>
      <c r="B64" s="18">
        <f>'[1]Faregates Total Unit Cost'!D52</f>
        <v>3</v>
      </c>
      <c r="C64" s="7">
        <v>0</v>
      </c>
      <c r="D64" s="11">
        <f t="shared" ref="D64:D69" si="0">B64*C64</f>
        <v>0</v>
      </c>
    </row>
    <row r="65" spans="1:9" ht="20.25" customHeight="1" x14ac:dyDescent="0.25">
      <c r="A65" s="12" t="s">
        <v>22</v>
      </c>
      <c r="B65" s="18">
        <f>'[1]Faregates Total Unit Cost'!D53</f>
        <v>3</v>
      </c>
      <c r="C65" s="7">
        <v>0</v>
      </c>
      <c r="D65" s="11">
        <f t="shared" si="0"/>
        <v>0</v>
      </c>
    </row>
    <row r="66" spans="1:9" ht="20.25" customHeight="1" x14ac:dyDescent="0.25">
      <c r="A66" s="12" t="s">
        <v>23</v>
      </c>
      <c r="B66" s="18">
        <f>'[1]Faregates Total Unit Cost'!D54</f>
        <v>8</v>
      </c>
      <c r="C66" s="7">
        <v>0</v>
      </c>
      <c r="D66" s="11">
        <f t="shared" si="0"/>
        <v>0</v>
      </c>
    </row>
    <row r="67" spans="1:9" ht="20.25" customHeight="1" x14ac:dyDescent="0.25">
      <c r="A67" s="12" t="s">
        <v>24</v>
      </c>
      <c r="B67" s="18">
        <f>'[1]Faregates Total Unit Cost'!D55</f>
        <v>4</v>
      </c>
      <c r="C67" s="7">
        <v>0</v>
      </c>
      <c r="D67" s="11">
        <f t="shared" si="0"/>
        <v>0</v>
      </c>
    </row>
    <row r="68" spans="1:9" ht="20.25" customHeight="1" x14ac:dyDescent="0.25">
      <c r="A68" s="12" t="s">
        <v>32</v>
      </c>
      <c r="B68" s="18">
        <f>'[1]Faregates Total Unit Cost'!D56</f>
        <v>30</v>
      </c>
      <c r="C68" s="7">
        <v>0</v>
      </c>
      <c r="D68" s="11">
        <f t="shared" si="0"/>
        <v>0</v>
      </c>
    </row>
    <row r="69" spans="1:9" ht="20.25" customHeight="1" x14ac:dyDescent="0.25">
      <c r="A69" s="12" t="s">
        <v>29</v>
      </c>
      <c r="B69" s="18">
        <v>4</v>
      </c>
      <c r="C69" s="7">
        <v>0</v>
      </c>
      <c r="D69" s="11">
        <f t="shared" si="0"/>
        <v>0</v>
      </c>
    </row>
    <row r="70" spans="1:9" ht="20.25" customHeight="1" x14ac:dyDescent="0.25">
      <c r="A70" s="1"/>
      <c r="B70" s="5"/>
      <c r="C70" s="1"/>
    </row>
    <row r="71" spans="1:9" ht="20.25" customHeight="1" x14ac:dyDescent="0.25">
      <c r="A71" s="15" t="s">
        <v>33</v>
      </c>
      <c r="D71" s="10">
        <f>SUM(D64:D70)</f>
        <v>0</v>
      </c>
    </row>
    <row r="73" spans="1:9" ht="20.25" customHeight="1" x14ac:dyDescent="0.25">
      <c r="A73" s="1" t="s">
        <v>34</v>
      </c>
      <c r="B73" s="5"/>
      <c r="C73" s="1"/>
    </row>
    <row r="74" spans="1:9" ht="20.25" customHeight="1" x14ac:dyDescent="0.25">
      <c r="A74" s="9" t="s">
        <v>35</v>
      </c>
      <c r="B74" s="2" t="s">
        <v>6</v>
      </c>
      <c r="C74" s="9"/>
      <c r="D74" s="7">
        <v>0</v>
      </c>
      <c r="I74" s="8"/>
    </row>
    <row r="75" spans="1:9" ht="20.25" customHeight="1" x14ac:dyDescent="0.25">
      <c r="A75" s="9" t="s">
        <v>36</v>
      </c>
      <c r="B75" s="2" t="s">
        <v>6</v>
      </c>
      <c r="C75" s="9"/>
      <c r="D75" s="7">
        <v>0</v>
      </c>
      <c r="I75" s="8"/>
    </row>
    <row r="76" spans="1:9" ht="20.25" customHeight="1" x14ac:dyDescent="0.25">
      <c r="A76" s="9"/>
      <c r="C76" s="9"/>
    </row>
    <row r="77" spans="1:9" ht="20.25" customHeight="1" x14ac:dyDescent="0.25">
      <c r="I77" s="8"/>
    </row>
    <row r="78" spans="1:9" ht="20.25" customHeight="1" x14ac:dyDescent="0.25">
      <c r="A78" s="1" t="s">
        <v>37</v>
      </c>
      <c r="B78" s="2" t="s">
        <v>6</v>
      </c>
      <c r="C78" s="1"/>
      <c r="D78" s="7">
        <v>0</v>
      </c>
    </row>
    <row r="79" spans="1:9" ht="20.25" customHeight="1" x14ac:dyDescent="0.25">
      <c r="I79" s="8"/>
    </row>
    <row r="80" spans="1:9" ht="20.25" customHeight="1" x14ac:dyDescent="0.25">
      <c r="A80" s="1" t="s">
        <v>38</v>
      </c>
      <c r="B80" s="2" t="s">
        <v>6</v>
      </c>
      <c r="C80" s="1"/>
      <c r="D80" s="7">
        <v>0</v>
      </c>
    </row>
    <row r="81" spans="1:9" ht="20.25" customHeight="1" x14ac:dyDescent="0.25">
      <c r="A81" s="1"/>
      <c r="C81" s="1"/>
      <c r="D81" s="10"/>
    </row>
    <row r="82" spans="1:9" ht="20.25" customHeight="1" x14ac:dyDescent="0.25">
      <c r="A82" s="1" t="s">
        <v>39</v>
      </c>
      <c r="C82" s="1"/>
      <c r="D82" s="10"/>
      <c r="I82" s="8"/>
    </row>
    <row r="83" spans="1:9" ht="20.25" customHeight="1" x14ac:dyDescent="0.25">
      <c r="A83" s="3" t="s">
        <v>40</v>
      </c>
      <c r="B83" s="2" t="s">
        <v>6</v>
      </c>
      <c r="C83" s="1"/>
      <c r="D83" s="7">
        <v>0</v>
      </c>
      <c r="I83" s="8"/>
    </row>
    <row r="84" spans="1:9" ht="20.25" customHeight="1" x14ac:dyDescent="0.25">
      <c r="A84" s="3" t="s">
        <v>41</v>
      </c>
      <c r="B84" s="2">
        <v>2000</v>
      </c>
      <c r="C84" s="20"/>
      <c r="D84" s="7">
        <v>0</v>
      </c>
    </row>
    <row r="85" spans="1:9" ht="20.25" customHeight="1" x14ac:dyDescent="0.25">
      <c r="C85" s="1"/>
      <c r="D85" s="10"/>
      <c r="I85" s="8"/>
    </row>
    <row r="86" spans="1:9" ht="20.25" customHeight="1" x14ac:dyDescent="0.25">
      <c r="A86" s="3" t="s">
        <v>39</v>
      </c>
      <c r="C86" s="1"/>
      <c r="D86" s="10">
        <f>SUM(D83:D85)</f>
        <v>0</v>
      </c>
      <c r="I86" s="8"/>
    </row>
    <row r="87" spans="1:9" ht="20.25" customHeight="1" x14ac:dyDescent="0.25">
      <c r="A87" s="1"/>
      <c r="B87" s="5"/>
      <c r="C87" s="1"/>
    </row>
    <row r="88" spans="1:9" ht="20.25" customHeight="1" x14ac:dyDescent="0.25">
      <c r="A88" s="21" t="s">
        <v>42</v>
      </c>
      <c r="B88" s="22"/>
      <c r="C88" s="23"/>
      <c r="D88" s="24">
        <f>D5+D13+D22+D24+D40+D59+D71+D78+D80+D61+D86+D56</f>
        <v>0</v>
      </c>
      <c r="I88" s="8"/>
    </row>
    <row r="89" spans="1:9" ht="20.25" customHeight="1" x14ac:dyDescent="0.25">
      <c r="A89" s="1" t="s">
        <v>43</v>
      </c>
    </row>
    <row r="91" spans="1:9" ht="20.25" customHeight="1" x14ac:dyDescent="0.25">
      <c r="A91" s="1" t="s">
        <v>44</v>
      </c>
      <c r="B91" s="5"/>
      <c r="C91" s="1"/>
    </row>
    <row r="92" spans="1:9" ht="20.25" customHeight="1" x14ac:dyDescent="0.25">
      <c r="A92" s="12" t="s">
        <v>20</v>
      </c>
      <c r="B92" s="13">
        <f>'[1]Faregates Total Unit Cost'!D25</f>
        <v>6</v>
      </c>
      <c r="C92" s="7">
        <f>C43</f>
        <v>0</v>
      </c>
      <c r="D92" s="11">
        <f>B92*C92</f>
        <v>0</v>
      </c>
    </row>
    <row r="93" spans="1:9" ht="20.25" customHeight="1" x14ac:dyDescent="0.25">
      <c r="A93" s="12" t="s">
        <v>21</v>
      </c>
      <c r="B93" s="13">
        <f>B92</f>
        <v>6</v>
      </c>
      <c r="C93" s="7">
        <v>0</v>
      </c>
      <c r="D93" s="11">
        <f>B93*C93</f>
        <v>0</v>
      </c>
    </row>
    <row r="94" spans="1:9" ht="20.25" customHeight="1" x14ac:dyDescent="0.25">
      <c r="A94" s="12"/>
      <c r="B94" s="14"/>
      <c r="C94" s="12"/>
    </row>
    <row r="95" spans="1:9" ht="20.25" customHeight="1" x14ac:dyDescent="0.25">
      <c r="A95" s="12" t="s">
        <v>22</v>
      </c>
      <c r="B95" s="13">
        <f>'[1]Faregates Total Unit Cost'!D26</f>
        <v>6</v>
      </c>
      <c r="C95" s="7">
        <v>0</v>
      </c>
      <c r="D95" s="11">
        <f>B95*C95</f>
        <v>0</v>
      </c>
    </row>
    <row r="96" spans="1:9" ht="20.25" customHeight="1" x14ac:dyDescent="0.25">
      <c r="A96" s="12" t="s">
        <v>21</v>
      </c>
      <c r="B96" s="13">
        <f>B95</f>
        <v>6</v>
      </c>
      <c r="C96" s="7">
        <v>0</v>
      </c>
      <c r="D96" s="11">
        <f>B96*C96</f>
        <v>0</v>
      </c>
    </row>
    <row r="97" spans="1:4" ht="20.25" customHeight="1" x14ac:dyDescent="0.25">
      <c r="A97" s="12"/>
      <c r="B97" s="14"/>
      <c r="C97" s="12"/>
    </row>
    <row r="98" spans="1:4" ht="20.25" customHeight="1" x14ac:dyDescent="0.25">
      <c r="A98" s="12" t="s">
        <v>23</v>
      </c>
      <c r="B98" s="13">
        <f>'[1]Faregates Total Unit Cost'!D27</f>
        <v>25</v>
      </c>
      <c r="C98" s="7">
        <v>0</v>
      </c>
      <c r="D98" s="11">
        <f>B98*C98</f>
        <v>0</v>
      </c>
    </row>
    <row r="99" spans="1:4" ht="20.25" customHeight="1" x14ac:dyDescent="0.25">
      <c r="A99" s="12" t="s">
        <v>21</v>
      </c>
      <c r="B99" s="13">
        <f>B98</f>
        <v>25</v>
      </c>
      <c r="C99" s="7">
        <v>0</v>
      </c>
      <c r="D99" s="11">
        <f>B99*C99</f>
        <v>0</v>
      </c>
    </row>
    <row r="100" spans="1:4" ht="20.25" customHeight="1" x14ac:dyDescent="0.25">
      <c r="A100" s="12"/>
      <c r="B100" s="14"/>
      <c r="C100" s="12"/>
    </row>
    <row r="101" spans="1:4" ht="20.25" customHeight="1" x14ac:dyDescent="0.25">
      <c r="A101" s="12" t="s">
        <v>24</v>
      </c>
      <c r="B101" s="13">
        <f>'[1]Faregates Total Unit Cost'!D28</f>
        <v>6</v>
      </c>
      <c r="C101" s="7">
        <f>C52</f>
        <v>0</v>
      </c>
      <c r="D101" s="11">
        <f>B101*C101</f>
        <v>0</v>
      </c>
    </row>
    <row r="102" spans="1:4" ht="20.25" customHeight="1" x14ac:dyDescent="0.25">
      <c r="A102" s="12" t="s">
        <v>21</v>
      </c>
      <c r="B102" s="13">
        <f>B101</f>
        <v>6</v>
      </c>
      <c r="C102" s="7">
        <f>C99</f>
        <v>0</v>
      </c>
      <c r="D102" s="11">
        <f>B102*C102</f>
        <v>0</v>
      </c>
    </row>
    <row r="103" spans="1:4" ht="20.25" customHeight="1" x14ac:dyDescent="0.25">
      <c r="A103" s="15"/>
      <c r="B103" s="16">
        <f>B92+B95+B98+B101</f>
        <v>43</v>
      </c>
    </row>
    <row r="104" spans="1:4" ht="20.25" customHeight="1" x14ac:dyDescent="0.25">
      <c r="A104" s="15" t="s">
        <v>29</v>
      </c>
      <c r="B104" s="16">
        <v>6</v>
      </c>
      <c r="C104" s="7">
        <v>0</v>
      </c>
      <c r="D104" s="11">
        <f t="shared" ref="D104:D105" si="1">B104*C104</f>
        <v>0</v>
      </c>
    </row>
    <row r="105" spans="1:4" ht="20.25" customHeight="1" x14ac:dyDescent="0.25">
      <c r="A105" s="15" t="s">
        <v>45</v>
      </c>
      <c r="B105" s="16">
        <v>12</v>
      </c>
      <c r="C105" s="7">
        <v>0</v>
      </c>
      <c r="D105" s="11">
        <f t="shared" si="1"/>
        <v>0</v>
      </c>
    </row>
    <row r="106" spans="1:4" ht="20.25" customHeight="1" x14ac:dyDescent="0.25">
      <c r="A106" s="1" t="s">
        <v>46</v>
      </c>
      <c r="D106" s="10">
        <f>D92+D93+D95+D96+D98+D99+D101+D102+D104+D105</f>
        <v>0</v>
      </c>
    </row>
    <row r="107" spans="1:4" ht="20.25" customHeight="1" x14ac:dyDescent="0.25">
      <c r="A107" s="1"/>
      <c r="D107" s="10"/>
    </row>
    <row r="108" spans="1:4" ht="20.25" customHeight="1" x14ac:dyDescent="0.25">
      <c r="A108" s="1" t="s">
        <v>47</v>
      </c>
      <c r="B108" s="5"/>
      <c r="C108" s="1"/>
    </row>
    <row r="109" spans="1:4" ht="20.25" customHeight="1" x14ac:dyDescent="0.25">
      <c r="A109" s="12" t="s">
        <v>20</v>
      </c>
      <c r="B109" s="13">
        <f>'[1]Faregates Total Unit Cost'!D25</f>
        <v>6</v>
      </c>
      <c r="C109" s="7">
        <v>0</v>
      </c>
      <c r="D109" s="11">
        <f>B109*C109</f>
        <v>0</v>
      </c>
    </row>
    <row r="110" spans="1:4" ht="20.25" customHeight="1" x14ac:dyDescent="0.25">
      <c r="A110" s="12" t="s">
        <v>21</v>
      </c>
      <c r="B110" s="13">
        <f>B109</f>
        <v>6</v>
      </c>
      <c r="C110" s="7">
        <v>0</v>
      </c>
      <c r="D110" s="11">
        <f>B110*C110</f>
        <v>0</v>
      </c>
    </row>
    <row r="111" spans="1:4" ht="20.25" customHeight="1" x14ac:dyDescent="0.25">
      <c r="A111" s="12"/>
      <c r="B111" s="14"/>
      <c r="C111" s="12"/>
    </row>
    <row r="112" spans="1:4" ht="20.25" customHeight="1" x14ac:dyDescent="0.25">
      <c r="A112" s="12" t="s">
        <v>22</v>
      </c>
      <c r="B112" s="13">
        <f>'[1]Faregates Total Unit Cost'!D26</f>
        <v>6</v>
      </c>
      <c r="C112" s="7">
        <v>0</v>
      </c>
      <c r="D112" s="11">
        <f>B112*C112</f>
        <v>0</v>
      </c>
    </row>
    <row r="113" spans="1:4" ht="20.25" customHeight="1" x14ac:dyDescent="0.25">
      <c r="A113" s="12" t="s">
        <v>21</v>
      </c>
      <c r="B113" s="13">
        <f>B112</f>
        <v>6</v>
      </c>
      <c r="C113" s="7">
        <v>0</v>
      </c>
      <c r="D113" s="11">
        <f>B113*C113</f>
        <v>0</v>
      </c>
    </row>
    <row r="114" spans="1:4" ht="20.25" customHeight="1" x14ac:dyDescent="0.25">
      <c r="A114" s="12"/>
      <c r="B114" s="14"/>
      <c r="C114" s="12"/>
    </row>
    <row r="115" spans="1:4" ht="20.25" customHeight="1" x14ac:dyDescent="0.25">
      <c r="A115" s="12" t="s">
        <v>23</v>
      </c>
      <c r="B115" s="13">
        <f>'[1]Faregates Total Unit Cost'!D27</f>
        <v>25</v>
      </c>
      <c r="C115" s="7">
        <v>0</v>
      </c>
      <c r="D115" s="11">
        <f>B115*C115</f>
        <v>0</v>
      </c>
    </row>
    <row r="116" spans="1:4" ht="20.25" customHeight="1" x14ac:dyDescent="0.25">
      <c r="A116" s="12" t="s">
        <v>21</v>
      </c>
      <c r="B116" s="13">
        <f>B115</f>
        <v>25</v>
      </c>
      <c r="C116" s="7">
        <v>0</v>
      </c>
      <c r="D116" s="11">
        <f>B116*C116</f>
        <v>0</v>
      </c>
    </row>
    <row r="117" spans="1:4" ht="20.25" customHeight="1" x14ac:dyDescent="0.25">
      <c r="A117" s="12"/>
      <c r="B117" s="14"/>
      <c r="C117" s="12"/>
    </row>
    <row r="118" spans="1:4" ht="20.25" customHeight="1" x14ac:dyDescent="0.25">
      <c r="A118" s="12" t="s">
        <v>24</v>
      </c>
      <c r="B118" s="13">
        <f>'[1]Faregates Total Unit Cost'!D28</f>
        <v>6</v>
      </c>
      <c r="C118" s="7">
        <v>0</v>
      </c>
      <c r="D118" s="11">
        <f>B118*C118</f>
        <v>0</v>
      </c>
    </row>
    <row r="119" spans="1:4" ht="20.25" customHeight="1" x14ac:dyDescent="0.25">
      <c r="A119" s="12" t="s">
        <v>21</v>
      </c>
      <c r="B119" s="13">
        <f>B118</f>
        <v>6</v>
      </c>
      <c r="C119" s="7">
        <v>0</v>
      </c>
      <c r="D119" s="11">
        <f>B119*C119</f>
        <v>0</v>
      </c>
    </row>
    <row r="120" spans="1:4" ht="20.25" customHeight="1" x14ac:dyDescent="0.25">
      <c r="A120" s="15"/>
      <c r="B120" s="16">
        <f>B109+B112+B115+B118</f>
        <v>43</v>
      </c>
    </row>
    <row r="121" spans="1:4" ht="20.25" customHeight="1" x14ac:dyDescent="0.25">
      <c r="A121" s="15" t="s">
        <v>29</v>
      </c>
      <c r="B121" s="16">
        <v>3</v>
      </c>
      <c r="C121" s="7">
        <v>0</v>
      </c>
      <c r="D121" s="11">
        <f t="shared" ref="D121:D122" si="2">B121*C121</f>
        <v>0</v>
      </c>
    </row>
    <row r="122" spans="1:4" ht="20.25" customHeight="1" x14ac:dyDescent="0.25">
      <c r="A122" s="15" t="s">
        <v>45</v>
      </c>
      <c r="B122" s="16">
        <v>6</v>
      </c>
      <c r="C122" s="7">
        <v>0</v>
      </c>
      <c r="D122" s="11">
        <f t="shared" si="2"/>
        <v>0</v>
      </c>
    </row>
    <row r="123" spans="1:4" ht="20.25" customHeight="1" x14ac:dyDescent="0.25">
      <c r="A123" s="12"/>
      <c r="B123" s="14"/>
      <c r="C123" s="12"/>
      <c r="D123" s="4" t="s">
        <v>25</v>
      </c>
    </row>
    <row r="124" spans="1:4" ht="20.25" customHeight="1" x14ac:dyDescent="0.25">
      <c r="A124" s="1" t="s">
        <v>48</v>
      </c>
      <c r="D124" s="10">
        <f>D109+D110+D112+D113+D115+D116+D118+D119+D121+D122</f>
        <v>0</v>
      </c>
    </row>
    <row r="125" spans="1:4" ht="20.25" customHeight="1" x14ac:dyDescent="0.25">
      <c r="A125" s="1"/>
      <c r="D125" s="10"/>
    </row>
    <row r="126" spans="1:4" ht="20.25" customHeight="1" x14ac:dyDescent="0.25">
      <c r="A126" s="1" t="s">
        <v>49</v>
      </c>
      <c r="B126" s="5"/>
      <c r="C126" s="1"/>
    </row>
    <row r="127" spans="1:4" ht="20.25" customHeight="1" x14ac:dyDescent="0.25">
      <c r="A127" s="12" t="s">
        <v>20</v>
      </c>
      <c r="B127" s="13">
        <f>'[1]Faregates Total Unit Cost'!D43</f>
        <v>2</v>
      </c>
      <c r="C127" s="7">
        <f>C92</f>
        <v>0</v>
      </c>
      <c r="D127" s="11">
        <f>B127*C127</f>
        <v>0</v>
      </c>
    </row>
    <row r="128" spans="1:4" ht="20.25" customHeight="1" x14ac:dyDescent="0.25">
      <c r="A128" s="12" t="s">
        <v>21</v>
      </c>
      <c r="B128" s="13">
        <f>B127</f>
        <v>2</v>
      </c>
      <c r="C128" s="7">
        <f>C93</f>
        <v>0</v>
      </c>
      <c r="D128" s="11">
        <f>B128*C128</f>
        <v>0</v>
      </c>
    </row>
    <row r="129" spans="1:4" ht="20.25" customHeight="1" x14ac:dyDescent="0.25">
      <c r="A129" s="12"/>
      <c r="B129" s="14"/>
      <c r="C129" s="12"/>
    </row>
    <row r="130" spans="1:4" ht="20.25" customHeight="1" x14ac:dyDescent="0.25">
      <c r="A130" s="12" t="s">
        <v>22</v>
      </c>
      <c r="B130" s="13">
        <f>'[1]Faregates Total Unit Cost'!D44</f>
        <v>1</v>
      </c>
      <c r="C130" s="7">
        <f>C95</f>
        <v>0</v>
      </c>
      <c r="D130" s="11">
        <f>B130*C130</f>
        <v>0</v>
      </c>
    </row>
    <row r="131" spans="1:4" ht="20.25" customHeight="1" x14ac:dyDescent="0.25">
      <c r="A131" s="12" t="s">
        <v>21</v>
      </c>
      <c r="B131" s="13">
        <f>B130</f>
        <v>1</v>
      </c>
      <c r="C131" s="7">
        <f>C96</f>
        <v>0</v>
      </c>
      <c r="D131" s="11">
        <f>B131*C131</f>
        <v>0</v>
      </c>
    </row>
    <row r="132" spans="1:4" ht="20.25" customHeight="1" x14ac:dyDescent="0.25">
      <c r="A132" s="12"/>
      <c r="B132" s="14"/>
      <c r="C132" s="12"/>
    </row>
    <row r="133" spans="1:4" ht="20.25" customHeight="1" x14ac:dyDescent="0.25">
      <c r="A133" s="12" t="s">
        <v>23</v>
      </c>
      <c r="B133" s="13">
        <f>'[1]Faregates Total Unit Cost'!D45</f>
        <v>5</v>
      </c>
      <c r="C133" s="7">
        <f>C98</f>
        <v>0</v>
      </c>
      <c r="D133" s="11">
        <f>B133*C133</f>
        <v>0</v>
      </c>
    </row>
    <row r="134" spans="1:4" ht="20.25" customHeight="1" x14ac:dyDescent="0.25">
      <c r="A134" s="12" t="s">
        <v>21</v>
      </c>
      <c r="B134" s="13">
        <f>B133</f>
        <v>5</v>
      </c>
      <c r="C134" s="7">
        <f>C99</f>
        <v>0</v>
      </c>
      <c r="D134" s="11">
        <f>B134*C134</f>
        <v>0</v>
      </c>
    </row>
    <row r="135" spans="1:4" ht="20.25" customHeight="1" x14ac:dyDescent="0.25">
      <c r="A135" s="12"/>
      <c r="B135" s="14"/>
      <c r="C135" s="12"/>
    </row>
    <row r="136" spans="1:4" ht="20.25" customHeight="1" x14ac:dyDescent="0.25">
      <c r="A136" s="12" t="s">
        <v>24</v>
      </c>
      <c r="B136" s="13">
        <f>'[1]Faregates Total Unit Cost'!D46</f>
        <v>1</v>
      </c>
      <c r="C136" s="7">
        <f>C67</f>
        <v>0</v>
      </c>
      <c r="D136" s="11">
        <f>B136*C136</f>
        <v>0</v>
      </c>
    </row>
    <row r="137" spans="1:4" ht="20.25" customHeight="1" x14ac:dyDescent="0.25">
      <c r="A137" s="12" t="s">
        <v>21</v>
      </c>
      <c r="B137" s="13">
        <f>B136</f>
        <v>1</v>
      </c>
      <c r="C137" s="7">
        <f>C96</f>
        <v>0</v>
      </c>
      <c r="D137" s="11">
        <f>B137*C137</f>
        <v>0</v>
      </c>
    </row>
    <row r="138" spans="1:4" ht="20.25" customHeight="1" x14ac:dyDescent="0.25">
      <c r="A138" s="15"/>
      <c r="B138" s="16">
        <f>B127+B130+B133+B136</f>
        <v>9</v>
      </c>
    </row>
    <row r="139" spans="1:4" ht="20.25" customHeight="1" x14ac:dyDescent="0.25">
      <c r="A139" s="15" t="s">
        <v>29</v>
      </c>
      <c r="B139" s="16">
        <v>3</v>
      </c>
      <c r="C139" s="7">
        <v>0</v>
      </c>
      <c r="D139" s="11">
        <f t="shared" ref="D139:D140" si="3">B139*C139</f>
        <v>0</v>
      </c>
    </row>
    <row r="140" spans="1:4" ht="20.25" customHeight="1" x14ac:dyDescent="0.25">
      <c r="A140" s="15" t="s">
        <v>45</v>
      </c>
      <c r="B140" s="16">
        <v>6</v>
      </c>
      <c r="C140" s="7">
        <v>0</v>
      </c>
      <c r="D140" s="11">
        <f t="shared" si="3"/>
        <v>0</v>
      </c>
    </row>
    <row r="141" spans="1:4" ht="20.25" customHeight="1" x14ac:dyDescent="0.25">
      <c r="A141" s="12"/>
      <c r="B141" s="14"/>
      <c r="C141" s="12"/>
      <c r="D141" s="4" t="s">
        <v>25</v>
      </c>
    </row>
    <row r="142" spans="1:4" ht="20.25" customHeight="1" x14ac:dyDescent="0.25">
      <c r="A142" s="1" t="s">
        <v>50</v>
      </c>
      <c r="D142" s="10">
        <f>D127+D128+D130+D131+D133+D134+D136+D137+D139+D140</f>
        <v>0</v>
      </c>
    </row>
    <row r="144" spans="1:4" ht="20.25" customHeight="1" x14ac:dyDescent="0.25">
      <c r="A144" s="1" t="s">
        <v>51</v>
      </c>
    </row>
    <row r="146" spans="1:4" ht="20.25" customHeight="1" x14ac:dyDescent="0.25">
      <c r="A146" s="1" t="str">
        <f>[1]Warranty!A48</f>
        <v>Software Maintenance Option Year 1</v>
      </c>
      <c r="B146" s="2" t="s">
        <v>6</v>
      </c>
      <c r="D146" s="7">
        <v>0</v>
      </c>
    </row>
    <row r="147" spans="1:4" ht="20.25" customHeight="1" x14ac:dyDescent="0.25">
      <c r="A147" s="1" t="str">
        <f>[1]Warranty!A54</f>
        <v>Software Engineer/Programmer Bank</v>
      </c>
      <c r="B147" s="2">
        <f>[1]Warranty!B54</f>
        <v>2000</v>
      </c>
      <c r="D147" s="7">
        <v>0</v>
      </c>
    </row>
    <row r="149" spans="1:4" ht="20.25" customHeight="1" x14ac:dyDescent="0.25">
      <c r="A149" s="1" t="str">
        <f>[1]Warranty!A53</f>
        <v>Software Maintenance Option Year 2</v>
      </c>
      <c r="B149" s="2" t="s">
        <v>6</v>
      </c>
      <c r="D149" s="7">
        <v>0</v>
      </c>
    </row>
    <row r="150" spans="1:4" ht="20.25" customHeight="1" x14ac:dyDescent="0.25">
      <c r="A150" s="1" t="str">
        <f>[1]Warranty!A54</f>
        <v>Software Engineer/Programmer Bank</v>
      </c>
      <c r="B150" s="2">
        <f>[1]Warranty!B54</f>
        <v>2000</v>
      </c>
      <c r="D150" s="7">
        <v>0</v>
      </c>
    </row>
    <row r="152" spans="1:4" ht="20.25" customHeight="1" x14ac:dyDescent="0.25">
      <c r="A152" s="1" t="str">
        <f>[1]Warranty!A58</f>
        <v>Faregate Maintenance Option (3 Years)</v>
      </c>
      <c r="B152" s="2" t="s">
        <v>6</v>
      </c>
      <c r="D152" s="7">
        <v>0</v>
      </c>
    </row>
    <row r="154" spans="1:4" ht="20.25" customHeight="1" x14ac:dyDescent="0.25">
      <c r="A154" s="1" t="str">
        <f>[1]Warranty!A72</f>
        <v>Faregate Maintenance Option (Option Yr 4)</v>
      </c>
      <c r="B154" s="2" t="s">
        <v>6</v>
      </c>
      <c r="D154" s="7">
        <v>0</v>
      </c>
    </row>
    <row r="156" spans="1:4" ht="20.25" customHeight="1" x14ac:dyDescent="0.25">
      <c r="A156" s="1" t="str">
        <f>[1]Warranty!A74</f>
        <v>Faregate Maintenance Option (Option Yr 5)</v>
      </c>
      <c r="B156" s="2" t="s">
        <v>6</v>
      </c>
      <c r="D156" s="7">
        <v>0</v>
      </c>
    </row>
    <row r="158" spans="1:4" ht="20.25" customHeight="1" x14ac:dyDescent="0.25">
      <c r="A158" s="1" t="s">
        <v>52</v>
      </c>
      <c r="D158" s="7">
        <v>0</v>
      </c>
    </row>
    <row r="160" spans="1:4" ht="20.25" customHeight="1" x14ac:dyDescent="0.25">
      <c r="D160" s="11"/>
    </row>
    <row r="162" spans="1:4" ht="20.25" customHeight="1" x14ac:dyDescent="0.25">
      <c r="A162" s="1" t="s">
        <v>53</v>
      </c>
    </row>
    <row r="164" spans="1:4" ht="20.25" customHeight="1" x14ac:dyDescent="0.25">
      <c r="A164" s="3" t="s">
        <v>54</v>
      </c>
      <c r="B164" s="2" t="s">
        <v>6</v>
      </c>
      <c r="D164" s="7">
        <v>0</v>
      </c>
    </row>
    <row r="166" spans="1:4" ht="20.25" customHeight="1" x14ac:dyDescent="0.25">
      <c r="A166" s="3" t="s">
        <v>55</v>
      </c>
      <c r="B166" s="2" t="s">
        <v>6</v>
      </c>
      <c r="D166" s="7">
        <v>0</v>
      </c>
    </row>
    <row r="168" spans="1:4" ht="20.25" customHeight="1" x14ac:dyDescent="0.25">
      <c r="A168" s="3" t="s">
        <v>56</v>
      </c>
      <c r="B168" s="2" t="s">
        <v>6</v>
      </c>
      <c r="D168" s="7">
        <v>0</v>
      </c>
    </row>
    <row r="170" spans="1:4" ht="20.25" customHeight="1" x14ac:dyDescent="0.25">
      <c r="A170" s="3" t="s">
        <v>57</v>
      </c>
      <c r="B170" s="2" t="s">
        <v>6</v>
      </c>
      <c r="D170" s="7">
        <v>0</v>
      </c>
    </row>
    <row r="172" spans="1:4" ht="20.25" customHeight="1" x14ac:dyDescent="0.25">
      <c r="A172" s="1" t="s">
        <v>58</v>
      </c>
      <c r="D172" s="7">
        <v>0</v>
      </c>
    </row>
    <row r="174" spans="1:4" ht="20.25" customHeight="1" x14ac:dyDescent="0.25">
      <c r="A174" s="1" t="s">
        <v>59</v>
      </c>
      <c r="D174" s="10">
        <f>D106+D142+D158+D172</f>
        <v>0</v>
      </c>
    </row>
    <row r="176" spans="1:4" ht="20.25" customHeight="1" x14ac:dyDescent="0.25">
      <c r="A176" s="1" t="s">
        <v>60</v>
      </c>
      <c r="D176" s="10">
        <f>D88+D174</f>
        <v>0</v>
      </c>
    </row>
  </sheetData>
  <mergeCells count="1">
    <mergeCell ref="A1:D1"/>
  </mergeCells>
  <pageMargins left="0.25" right="0.25" top="0.75" bottom="0.75" header="0.3" footer="0.3"/>
  <pageSetup scale="86" orientation="portrait" r:id="rId1"/>
  <rowBreaks count="3" manualBreakCount="3">
    <brk id="41" max="16383" man="1"/>
    <brk id="88" max="16383" man="1"/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Anomnachi, Terri</dc:creator>
  <cp:lastModifiedBy>Asres, Wondem</cp:lastModifiedBy>
  <cp:lastPrinted>2018-04-30T21:10:15Z</cp:lastPrinted>
  <dcterms:created xsi:type="dcterms:W3CDTF">2018-04-30T21:04:52Z</dcterms:created>
  <dcterms:modified xsi:type="dcterms:W3CDTF">2018-05-02T13:13:47Z</dcterms:modified>
</cp:coreProperties>
</file>